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5" yWindow="135" windowWidth="1243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G8" i="1"/>
  <c r="G6" i="1"/>
  <c r="I6" i="1"/>
  <c r="I10" i="1"/>
  <c r="I8" i="1"/>
  <c r="F10" i="1"/>
  <c r="F6" i="1"/>
  <c r="F20" i="1" s="1"/>
  <c r="F8" i="1"/>
  <c r="J14" i="1" l="1"/>
  <c r="E20" i="1"/>
  <c r="J6" i="1" l="1"/>
  <c r="J7" i="1"/>
  <c r="J8" i="1"/>
  <c r="J9" i="1"/>
  <c r="J10" i="1"/>
  <c r="J11" i="1"/>
  <c r="J12" i="1"/>
  <c r="J13" i="1"/>
  <c r="J15" i="1"/>
  <c r="J17" i="1"/>
  <c r="J18" i="1"/>
  <c r="J19" i="1"/>
  <c r="J16" i="1"/>
  <c r="F21" i="1"/>
  <c r="F22" i="1" s="1"/>
  <c r="F23" i="1" s="1"/>
  <c r="G20" i="1" l="1"/>
  <c r="J20" i="1" s="1"/>
  <c r="J5" i="1" l="1"/>
  <c r="D27" i="1" l="1"/>
  <c r="D28" i="1"/>
  <c r="D29" i="1"/>
  <c r="E21" i="1"/>
  <c r="E22" i="1" s="1"/>
  <c r="E23" i="1" s="1"/>
  <c r="G21" i="1"/>
  <c r="G22" i="1" s="1"/>
  <c r="G23" i="1" s="1"/>
  <c r="D21" i="1"/>
  <c r="D22" i="1" s="1"/>
  <c r="D23" i="1" s="1"/>
  <c r="C21" i="1"/>
  <c r="C22" i="1" s="1"/>
  <c r="C23" i="1" s="1"/>
  <c r="B21" i="1"/>
  <c r="B22" i="1" s="1"/>
  <c r="B23" i="1" s="1"/>
  <c r="J21" i="1" l="1"/>
  <c r="J22" i="1" s="1"/>
  <c r="J23" i="1" s="1"/>
</calcChain>
</file>

<file path=xl/sharedStrings.xml><?xml version="1.0" encoding="utf-8"?>
<sst xmlns="http://schemas.openxmlformats.org/spreadsheetml/2006/main" count="55" uniqueCount="47">
  <si>
    <t>Apprenticeship</t>
  </si>
  <si>
    <t>Newington Children</t>
  </si>
  <si>
    <t>The Copse</t>
  </si>
  <si>
    <t>Secret Garden</t>
  </si>
  <si>
    <t>-</t>
  </si>
  <si>
    <t>Good Things Together</t>
  </si>
  <si>
    <t>Community Chest</t>
  </si>
  <si>
    <t>Acts of Kindness</t>
  </si>
  <si>
    <t>DADS4DADS</t>
  </si>
  <si>
    <t>Newington Community Youth Bus</t>
  </si>
  <si>
    <t>Marketing</t>
  </si>
  <si>
    <t>Insurances/obligations</t>
  </si>
  <si>
    <t>Money Matters (Expenses Etc.)</t>
  </si>
  <si>
    <t>LTO 5% from NBL funding</t>
  </si>
  <si>
    <t>Payment 1</t>
  </si>
  <si>
    <t>Payment 2</t>
  </si>
  <si>
    <t>Payment 3</t>
  </si>
  <si>
    <t>Surplus / deficit</t>
  </si>
  <si>
    <t>Notes</t>
  </si>
  <si>
    <t>Sub-total</t>
  </si>
  <si>
    <t>LTO 5% from Local Trust</t>
  </si>
  <si>
    <t>Diocesan Grant</t>
  </si>
  <si>
    <t>Community Chefs</t>
  </si>
  <si>
    <t>Other income and expenditure (prior to 31st March 2015)</t>
  </si>
  <si>
    <t>NBL - other funds</t>
  </si>
  <si>
    <t>Payment 4</t>
  </si>
  <si>
    <t>Green Roof Shelter</t>
  </si>
  <si>
    <t>Total to date</t>
  </si>
  <si>
    <t>Embedded Advice</t>
  </si>
  <si>
    <t>Income to date</t>
  </si>
  <si>
    <t>Expenditure to date</t>
  </si>
  <si>
    <t>NBL Funds remaining</t>
  </si>
  <si>
    <t>NBL expenditure</t>
  </si>
  <si>
    <t>Other income Total to date</t>
  </si>
  <si>
    <t>Fundraising income off-sets expenditure</t>
  </si>
  <si>
    <t>New budget line</t>
  </si>
  <si>
    <t>TOTAL</t>
  </si>
  <si>
    <t>Income - NBL grant received</t>
  </si>
  <si>
    <t>NBL grant</t>
  </si>
  <si>
    <t>New budget line -  agreed by Local Trust</t>
  </si>
  <si>
    <t>Budget transferred to Green Roof Shelter</t>
  </si>
  <si>
    <t>NEWINGTON BIG LOCAL - Expenditure report - as at 31st December 2015</t>
  </si>
  <si>
    <t>1st - 31st December</t>
  </si>
  <si>
    <t>Other income for December</t>
  </si>
  <si>
    <t>£500 KCC grant off-sets expenditure</t>
  </si>
  <si>
    <t>Overspend to be met from year 2 grant</t>
  </si>
  <si>
    <t xml:space="preserve">Community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</si>
</sst>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5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left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A5" sqref="A5"/>
    </sheetView>
  </sheetViews>
  <sheetFormatPr defaultRowHeight="12.75" x14ac:dyDescent="0.2"/>
  <cols>
    <col min="1" max="1" width="28.85546875" style="7" customWidth="1"/>
    <col min="2" max="2" width="11.28515625" style="7" customWidth="1"/>
    <col min="3" max="3" width="12.85546875" style="7" customWidth="1"/>
    <col min="4" max="5" width="11.28515625" style="7" customWidth="1"/>
    <col min="6" max="6" width="11.7109375" style="7" customWidth="1"/>
    <col min="7" max="7" width="12.85546875" style="7" customWidth="1"/>
    <col min="8" max="9" width="11.7109375" style="7" customWidth="1"/>
    <col min="10" max="10" width="11.28515625" style="7" bestFit="1" customWidth="1"/>
    <col min="11" max="11" width="39.7109375" style="8" customWidth="1"/>
    <col min="12" max="16384" width="9.140625" style="7"/>
  </cols>
  <sheetData>
    <row r="1" spans="1:11" x14ac:dyDescent="0.2">
      <c r="A1" s="6" t="s">
        <v>41</v>
      </c>
    </row>
    <row r="2" spans="1:11" ht="9.75" customHeight="1" x14ac:dyDescent="0.2"/>
    <row r="3" spans="1:11" ht="25.5" customHeight="1" x14ac:dyDescent="0.2">
      <c r="A3" s="27" t="s">
        <v>38</v>
      </c>
      <c r="B3" s="30" t="s">
        <v>37</v>
      </c>
      <c r="C3" s="31"/>
      <c r="D3" s="31"/>
      <c r="E3" s="31"/>
      <c r="F3" s="36" t="s">
        <v>32</v>
      </c>
      <c r="G3" s="37"/>
      <c r="H3" s="27" t="s">
        <v>43</v>
      </c>
      <c r="I3" s="27" t="s">
        <v>33</v>
      </c>
      <c r="J3" s="27" t="s">
        <v>31</v>
      </c>
      <c r="K3" s="25" t="s">
        <v>18</v>
      </c>
    </row>
    <row r="4" spans="1:11" ht="27" customHeight="1" x14ac:dyDescent="0.2">
      <c r="A4" s="28"/>
      <c r="B4" s="4" t="s">
        <v>14</v>
      </c>
      <c r="C4" s="4" t="s">
        <v>15</v>
      </c>
      <c r="D4" s="4" t="s">
        <v>16</v>
      </c>
      <c r="E4" s="19" t="s">
        <v>25</v>
      </c>
      <c r="F4" s="24" t="s">
        <v>42</v>
      </c>
      <c r="G4" s="13" t="s">
        <v>27</v>
      </c>
      <c r="H4" s="28"/>
      <c r="I4" s="28"/>
      <c r="J4" s="28"/>
      <c r="K4" s="26"/>
    </row>
    <row r="5" spans="1:11" x14ac:dyDescent="0.2">
      <c r="A5" s="1" t="s">
        <v>46</v>
      </c>
      <c r="B5" s="9">
        <v>7800</v>
      </c>
      <c r="C5" s="9">
        <v>7800</v>
      </c>
      <c r="D5" s="9">
        <v>7800</v>
      </c>
      <c r="E5" s="9">
        <v>7800</v>
      </c>
      <c r="F5" s="17">
        <v>2389.6799999999998</v>
      </c>
      <c r="G5" s="2">
        <v>30594.32</v>
      </c>
      <c r="H5" s="3"/>
      <c r="I5" s="3"/>
      <c r="J5" s="3">
        <f>SUM(B5:E5)-G5</f>
        <v>605.68000000000029</v>
      </c>
      <c r="K5" s="5"/>
    </row>
    <row r="6" spans="1:11" x14ac:dyDescent="0.2">
      <c r="A6" s="1" t="s">
        <v>0</v>
      </c>
      <c r="B6" s="9">
        <v>1750</v>
      </c>
      <c r="C6" s="9">
        <v>1750</v>
      </c>
      <c r="D6" s="9">
        <v>1750</v>
      </c>
      <c r="E6" s="9">
        <v>1750</v>
      </c>
      <c r="F6" s="17">
        <f>603.85-H6</f>
        <v>103.85000000000002</v>
      </c>
      <c r="G6" s="2">
        <f>2108.45-I6</f>
        <v>1608.4499999999998</v>
      </c>
      <c r="H6" s="3">
        <v>500</v>
      </c>
      <c r="I6" s="3">
        <f>H6</f>
        <v>500</v>
      </c>
      <c r="J6" s="3">
        <f t="shared" ref="J6:J20" si="0">SUM(B6:E6)-G6</f>
        <v>5391.55</v>
      </c>
      <c r="K6" s="5" t="s">
        <v>44</v>
      </c>
    </row>
    <row r="7" spans="1:11" x14ac:dyDescent="0.2">
      <c r="A7" s="1" t="s">
        <v>1</v>
      </c>
      <c r="B7" s="9">
        <v>6241.25</v>
      </c>
      <c r="C7" s="9">
        <v>6241.25</v>
      </c>
      <c r="D7" s="9">
        <v>6241.25</v>
      </c>
      <c r="E7" s="9">
        <v>6241.25</v>
      </c>
      <c r="F7" s="17">
        <v>0</v>
      </c>
      <c r="G7" s="2">
        <v>24965</v>
      </c>
      <c r="H7" s="3"/>
      <c r="I7" s="3"/>
      <c r="J7" s="3">
        <f t="shared" si="0"/>
        <v>0</v>
      </c>
      <c r="K7" s="5"/>
    </row>
    <row r="8" spans="1:11" x14ac:dyDescent="0.2">
      <c r="A8" s="1" t="s">
        <v>2</v>
      </c>
      <c r="B8" s="9">
        <v>4060</v>
      </c>
      <c r="C8" s="9">
        <v>4060</v>
      </c>
      <c r="D8" s="9">
        <v>4060</v>
      </c>
      <c r="E8" s="9">
        <v>4060</v>
      </c>
      <c r="F8" s="17">
        <f>839.88-H8</f>
        <v>824.86</v>
      </c>
      <c r="G8" s="2">
        <f>5648.35-I8</f>
        <v>4850.6100000000006</v>
      </c>
      <c r="H8" s="3">
        <v>15.02</v>
      </c>
      <c r="I8" s="3">
        <f>782.72+H8</f>
        <v>797.74</v>
      </c>
      <c r="J8" s="3">
        <f t="shared" si="0"/>
        <v>11389.39</v>
      </c>
      <c r="K8" s="5" t="s">
        <v>34</v>
      </c>
    </row>
    <row r="9" spans="1:11" x14ac:dyDescent="0.2">
      <c r="A9" s="1" t="s">
        <v>3</v>
      </c>
      <c r="B9" s="9">
        <v>500</v>
      </c>
      <c r="C9" s="9">
        <v>500</v>
      </c>
      <c r="D9" s="10" t="s">
        <v>4</v>
      </c>
      <c r="E9" s="10">
        <v>0</v>
      </c>
      <c r="F9" s="18">
        <v>0</v>
      </c>
      <c r="G9" s="2">
        <v>0</v>
      </c>
      <c r="H9" s="3"/>
      <c r="I9" s="3"/>
      <c r="J9" s="3">
        <f t="shared" si="0"/>
        <v>1000</v>
      </c>
      <c r="K9" s="5"/>
    </row>
    <row r="10" spans="1:11" ht="15.75" customHeight="1" x14ac:dyDescent="0.2">
      <c r="A10" s="1" t="s">
        <v>5</v>
      </c>
      <c r="B10" s="9">
        <v>2750</v>
      </c>
      <c r="C10" s="9">
        <v>2750</v>
      </c>
      <c r="D10" s="9">
        <v>2750</v>
      </c>
      <c r="E10" s="9">
        <v>2750</v>
      </c>
      <c r="F10" s="17">
        <f>2110.88-H10</f>
        <v>1829.8300000000002</v>
      </c>
      <c r="G10" s="2">
        <f>7773.27-I10</f>
        <v>6101.130000000001</v>
      </c>
      <c r="H10" s="3">
        <v>281.05</v>
      </c>
      <c r="I10" s="3">
        <f>1391.09+H10</f>
        <v>1672.1399999999999</v>
      </c>
      <c r="J10" s="3">
        <f t="shared" si="0"/>
        <v>4898.869999999999</v>
      </c>
      <c r="K10" s="5" t="s">
        <v>34</v>
      </c>
    </row>
    <row r="11" spans="1:11" x14ac:dyDescent="0.2">
      <c r="A11" s="1" t="s">
        <v>6</v>
      </c>
      <c r="B11" s="9">
        <v>625</v>
      </c>
      <c r="C11" s="9">
        <v>625</v>
      </c>
      <c r="D11" s="9">
        <v>625</v>
      </c>
      <c r="E11" s="9">
        <v>625</v>
      </c>
      <c r="F11" s="17">
        <v>0</v>
      </c>
      <c r="G11" s="2">
        <v>2297.11</v>
      </c>
      <c r="H11" s="3"/>
      <c r="I11" s="3"/>
      <c r="J11" s="3">
        <f t="shared" si="0"/>
        <v>202.88999999999987</v>
      </c>
      <c r="K11" s="5"/>
    </row>
    <row r="12" spans="1:11" x14ac:dyDescent="0.2">
      <c r="A12" s="1" t="s">
        <v>7</v>
      </c>
      <c r="B12" s="9">
        <v>5000</v>
      </c>
      <c r="C12" s="9">
        <v>5000</v>
      </c>
      <c r="D12" s="9">
        <v>5000</v>
      </c>
      <c r="E12" s="9">
        <v>5000</v>
      </c>
      <c r="F12" s="17">
        <v>5000</v>
      </c>
      <c r="G12" s="2">
        <v>25000</v>
      </c>
      <c r="H12" s="3"/>
      <c r="I12" s="3"/>
      <c r="J12" s="3">
        <f t="shared" si="0"/>
        <v>-5000</v>
      </c>
      <c r="K12" s="5" t="s">
        <v>45</v>
      </c>
    </row>
    <row r="13" spans="1:11" x14ac:dyDescent="0.2">
      <c r="A13" s="1" t="s">
        <v>8</v>
      </c>
      <c r="B13" s="10" t="s">
        <v>4</v>
      </c>
      <c r="C13" s="9">
        <v>2000</v>
      </c>
      <c r="D13" s="10" t="s">
        <v>4</v>
      </c>
      <c r="E13" s="10">
        <v>-2000</v>
      </c>
      <c r="F13" s="18">
        <v>0</v>
      </c>
      <c r="G13" s="2">
        <v>0</v>
      </c>
      <c r="H13" s="3"/>
      <c r="I13" s="3"/>
      <c r="J13" s="3">
        <f t="shared" si="0"/>
        <v>0</v>
      </c>
      <c r="K13" s="5" t="s">
        <v>40</v>
      </c>
    </row>
    <row r="14" spans="1:11" ht="17.25" customHeight="1" x14ac:dyDescent="0.2">
      <c r="A14" s="1" t="s">
        <v>9</v>
      </c>
      <c r="B14" s="9">
        <v>1000</v>
      </c>
      <c r="C14" s="9">
        <v>500</v>
      </c>
      <c r="D14" s="9">
        <v>500</v>
      </c>
      <c r="E14" s="10">
        <v>-2000</v>
      </c>
      <c r="F14" s="18">
        <v>0</v>
      </c>
      <c r="G14" s="2">
        <v>0</v>
      </c>
      <c r="H14" s="3"/>
      <c r="I14" s="3"/>
      <c r="J14" s="3">
        <f t="shared" si="0"/>
        <v>0</v>
      </c>
      <c r="K14" s="5" t="s">
        <v>40</v>
      </c>
    </row>
    <row r="15" spans="1:11" x14ac:dyDescent="0.2">
      <c r="A15" s="1" t="s">
        <v>10</v>
      </c>
      <c r="B15" s="9">
        <v>1000</v>
      </c>
      <c r="C15" s="9">
        <v>500</v>
      </c>
      <c r="D15" s="10" t="s">
        <v>4</v>
      </c>
      <c r="E15" s="10">
        <v>0</v>
      </c>
      <c r="F15" s="18">
        <v>0</v>
      </c>
      <c r="G15" s="2">
        <v>1107.18</v>
      </c>
      <c r="H15" s="3"/>
      <c r="I15" s="3"/>
      <c r="J15" s="3">
        <f t="shared" si="0"/>
        <v>392.81999999999994</v>
      </c>
      <c r="K15" s="5"/>
    </row>
    <row r="16" spans="1:11" x14ac:dyDescent="0.2">
      <c r="A16" s="1" t="s">
        <v>11</v>
      </c>
      <c r="B16" s="9">
        <v>1500</v>
      </c>
      <c r="C16" s="10" t="s">
        <v>4</v>
      </c>
      <c r="D16" s="10" t="s">
        <v>4</v>
      </c>
      <c r="E16" s="10">
        <v>0</v>
      </c>
      <c r="F16" s="18">
        <v>69.69</v>
      </c>
      <c r="G16" s="2">
        <v>937.91</v>
      </c>
      <c r="H16" s="3"/>
      <c r="I16" s="3"/>
      <c r="J16" s="3">
        <f t="shared" si="0"/>
        <v>562.09</v>
      </c>
      <c r="K16" s="5"/>
    </row>
    <row r="17" spans="1:11" x14ac:dyDescent="0.2">
      <c r="A17" s="1" t="s">
        <v>12</v>
      </c>
      <c r="B17" s="10" t="s">
        <v>4</v>
      </c>
      <c r="C17" s="9">
        <v>3500</v>
      </c>
      <c r="D17" s="9">
        <v>3500</v>
      </c>
      <c r="E17" s="10">
        <v>0</v>
      </c>
      <c r="F17" s="18">
        <v>0</v>
      </c>
      <c r="G17" s="2">
        <v>1115</v>
      </c>
      <c r="H17" s="3"/>
      <c r="I17" s="3"/>
      <c r="J17" s="3">
        <f t="shared" si="0"/>
        <v>5885</v>
      </c>
      <c r="K17" s="5"/>
    </row>
    <row r="18" spans="1:11" x14ac:dyDescent="0.2">
      <c r="A18" s="1" t="s">
        <v>26</v>
      </c>
      <c r="B18" s="10">
        <v>0</v>
      </c>
      <c r="C18" s="9">
        <v>0</v>
      </c>
      <c r="D18" s="9">
        <v>0</v>
      </c>
      <c r="E18" s="10">
        <v>4000</v>
      </c>
      <c r="F18" s="18">
        <v>0</v>
      </c>
      <c r="G18" s="2">
        <v>695.48</v>
      </c>
      <c r="H18" s="3"/>
      <c r="I18" s="3"/>
      <c r="J18" s="3">
        <f t="shared" si="0"/>
        <v>3304.52</v>
      </c>
      <c r="K18" s="5" t="s">
        <v>39</v>
      </c>
    </row>
    <row r="19" spans="1:11" x14ac:dyDescent="0.2">
      <c r="A19" s="1" t="s">
        <v>28</v>
      </c>
      <c r="B19" s="10">
        <v>0</v>
      </c>
      <c r="C19" s="9">
        <v>0</v>
      </c>
      <c r="D19" s="9">
        <v>0</v>
      </c>
      <c r="E19" s="10">
        <v>10000</v>
      </c>
      <c r="F19" s="18">
        <v>0</v>
      </c>
      <c r="G19" s="2">
        <v>10000</v>
      </c>
      <c r="H19" s="3"/>
      <c r="I19" s="3"/>
      <c r="J19" s="3">
        <f t="shared" si="0"/>
        <v>0</v>
      </c>
      <c r="K19" s="5" t="s">
        <v>35</v>
      </c>
    </row>
    <row r="20" spans="1:11" x14ac:dyDescent="0.2">
      <c r="A20" s="1" t="s">
        <v>13</v>
      </c>
      <c r="B20" s="9">
        <v>1611.3125</v>
      </c>
      <c r="C20" s="9">
        <v>1761.3125</v>
      </c>
      <c r="D20" s="9">
        <v>1611.3125</v>
      </c>
      <c r="E20" s="9">
        <f>1411.32+500</f>
        <v>1911.32</v>
      </c>
      <c r="F20" s="17">
        <f>SUM(F5:F19)*0.05</f>
        <v>510.89550000000008</v>
      </c>
      <c r="G20" s="2">
        <f>SUM(G5:G19)*0.05</f>
        <v>5463.6095000000005</v>
      </c>
      <c r="H20" s="3"/>
      <c r="I20" s="3"/>
      <c r="J20" s="3">
        <f t="shared" si="0"/>
        <v>1431.6479999999992</v>
      </c>
      <c r="K20" s="5"/>
    </row>
    <row r="21" spans="1:11" s="6" customFormat="1" x14ac:dyDescent="0.2">
      <c r="A21" s="19" t="s">
        <v>19</v>
      </c>
      <c r="B21" s="21">
        <f t="shared" ref="B21:J21" si="1">SUM(B5:B20)</f>
        <v>33837.5625</v>
      </c>
      <c r="C21" s="21">
        <f t="shared" si="1"/>
        <v>36987.5625</v>
      </c>
      <c r="D21" s="21">
        <f t="shared" si="1"/>
        <v>33837.5625</v>
      </c>
      <c r="E21" s="21">
        <f t="shared" si="1"/>
        <v>40137.57</v>
      </c>
      <c r="F21" s="21">
        <f>SUM(F5:F20)</f>
        <v>10728.805500000002</v>
      </c>
      <c r="G21" s="21">
        <f t="shared" si="1"/>
        <v>114735.79950000001</v>
      </c>
      <c r="H21" s="21"/>
      <c r="I21" s="21"/>
      <c r="J21" s="21">
        <f t="shared" si="1"/>
        <v>30064.457999999999</v>
      </c>
      <c r="K21" s="23"/>
    </row>
    <row r="22" spans="1:11" x14ac:dyDescent="0.2">
      <c r="A22" s="1" t="s">
        <v>20</v>
      </c>
      <c r="B22" s="9">
        <f>B21*0.05</f>
        <v>1691.8781250000002</v>
      </c>
      <c r="C22" s="9">
        <f t="shared" ref="C22:G22" si="2">C21*0.05</f>
        <v>1849.3781250000002</v>
      </c>
      <c r="D22" s="9">
        <f t="shared" si="2"/>
        <v>1691.8781250000002</v>
      </c>
      <c r="E22" s="9">
        <f t="shared" si="2"/>
        <v>2006.8785</v>
      </c>
      <c r="F22" s="9">
        <f t="shared" si="2"/>
        <v>536.44027500000016</v>
      </c>
      <c r="G22" s="9">
        <f t="shared" si="2"/>
        <v>5736.7899750000006</v>
      </c>
      <c r="H22" s="9"/>
      <c r="I22" s="9"/>
      <c r="J22" s="9">
        <f t="shared" ref="J22" si="3">J21*0.05</f>
        <v>1503.2229</v>
      </c>
      <c r="K22" s="5"/>
    </row>
    <row r="23" spans="1:11" s="6" customFormat="1" x14ac:dyDescent="0.2">
      <c r="A23" s="4" t="s">
        <v>36</v>
      </c>
      <c r="B23" s="21">
        <f>B22+B21</f>
        <v>35529.440625000003</v>
      </c>
      <c r="C23" s="21">
        <f t="shared" ref="C23:J23" si="4">C22+C21</f>
        <v>38836.940625000003</v>
      </c>
      <c r="D23" s="21">
        <f t="shared" si="4"/>
        <v>35529.440625000003</v>
      </c>
      <c r="E23" s="21">
        <f t="shared" ref="E23" si="5">E22+E21</f>
        <v>42144.448499999999</v>
      </c>
      <c r="F23" s="21">
        <f>F22+F21</f>
        <v>11265.245775000003</v>
      </c>
      <c r="G23" s="21">
        <f t="shared" si="4"/>
        <v>120472.58947500002</v>
      </c>
      <c r="H23" s="21"/>
      <c r="I23" s="21"/>
      <c r="J23" s="21">
        <f t="shared" si="4"/>
        <v>31567.680899999999</v>
      </c>
      <c r="K23" s="22"/>
    </row>
    <row r="24" spans="1:1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1" ht="25.5" customHeight="1" x14ac:dyDescent="0.2">
      <c r="A25" s="27" t="s">
        <v>24</v>
      </c>
      <c r="B25" s="32" t="s">
        <v>29</v>
      </c>
      <c r="C25" s="34" t="s">
        <v>30</v>
      </c>
      <c r="D25" s="27" t="s">
        <v>17</v>
      </c>
      <c r="E25" s="29"/>
      <c r="F25" s="15"/>
      <c r="K25" s="20"/>
    </row>
    <row r="26" spans="1:11" ht="22.5" customHeight="1" x14ac:dyDescent="0.2">
      <c r="A26" s="28"/>
      <c r="B26" s="33"/>
      <c r="C26" s="35"/>
      <c r="D26" s="28"/>
      <c r="E26" s="29"/>
      <c r="F26" s="15"/>
      <c r="K26" s="20"/>
    </row>
    <row r="27" spans="1:11" x14ac:dyDescent="0.2">
      <c r="A27" s="1" t="s">
        <v>21</v>
      </c>
      <c r="B27" s="9">
        <v>1000</v>
      </c>
      <c r="C27" s="2">
        <v>999.18</v>
      </c>
      <c r="D27" s="16">
        <f>SUM(B27:B27)-C27</f>
        <v>0.82000000000005002</v>
      </c>
      <c r="E27" s="14"/>
      <c r="F27" s="14"/>
      <c r="K27" s="12"/>
    </row>
    <row r="28" spans="1:11" ht="13.5" customHeight="1" x14ac:dyDescent="0.2">
      <c r="A28" s="1" t="s">
        <v>22</v>
      </c>
      <c r="B28" s="9">
        <v>1487.63</v>
      </c>
      <c r="C28" s="2">
        <v>666.12</v>
      </c>
      <c r="D28" s="16">
        <f>SUM(B28:B28)-C28</f>
        <v>821.5100000000001</v>
      </c>
      <c r="E28" s="14"/>
      <c r="F28" s="14"/>
      <c r="K28" s="12"/>
    </row>
    <row r="29" spans="1:11" ht="25.5" x14ac:dyDescent="0.2">
      <c r="A29" s="1" t="s">
        <v>23</v>
      </c>
      <c r="B29" s="9">
        <v>4040.36</v>
      </c>
      <c r="C29" s="2">
        <v>4025.79</v>
      </c>
      <c r="D29" s="16">
        <f>SUM(B29:B29)-C29</f>
        <v>14.570000000000164</v>
      </c>
      <c r="E29" s="14"/>
      <c r="F29" s="14"/>
      <c r="K29" s="12"/>
    </row>
  </sheetData>
  <mergeCells count="12">
    <mergeCell ref="K3:K4"/>
    <mergeCell ref="A3:A4"/>
    <mergeCell ref="E25:E26"/>
    <mergeCell ref="B3:E3"/>
    <mergeCell ref="J3:J4"/>
    <mergeCell ref="B25:B26"/>
    <mergeCell ref="A25:A26"/>
    <mergeCell ref="C25:C26"/>
    <mergeCell ref="D25:D26"/>
    <mergeCell ref="F3:G3"/>
    <mergeCell ref="H3:H4"/>
    <mergeCell ref="I3:I4"/>
  </mergeCells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6BD71AA534D499662C0D72B45F12F" ma:contentTypeVersion="2" ma:contentTypeDescription="Create a new document." ma:contentTypeScope="" ma:versionID="93496559a8541454b08bcda64ea630ae">
  <xsd:schema xmlns:xsd="http://www.w3.org/2001/XMLSchema" xmlns:xs="http://www.w3.org/2001/XMLSchema" xmlns:p="http://schemas.microsoft.com/office/2006/metadata/properties" xmlns:ns2="58ef3f32-91e4-4b63-8e28-96ce16b17d5a" targetNamespace="http://schemas.microsoft.com/office/2006/metadata/properties" ma:root="true" ma:fieldsID="2e9ada41f825279293f664c7851bbfcd" ns2:_="">
    <xsd:import namespace="58ef3f32-91e4-4b63-8e28-96ce16b17d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3f32-91e4-4b63-8e28-96ce16b17d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7BDAC4-B868-4ADA-928A-C11BC7FBBA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57E9BA-1D40-4524-863C-ABB6F61DFD4F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8ef3f32-91e4-4b63-8e28-96ce16b1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703896-4007-4F74-98AA-7DBE58D6F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ef3f32-91e4-4b63-8e28-96ce16b1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Dyer</dc:creator>
  <cp:lastModifiedBy>Liam Clark</cp:lastModifiedBy>
  <cp:lastPrinted>2015-11-05T11:40:55Z</cp:lastPrinted>
  <dcterms:created xsi:type="dcterms:W3CDTF">2015-10-14T13:04:56Z</dcterms:created>
  <dcterms:modified xsi:type="dcterms:W3CDTF">2016-01-21T15:18:30Z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0x010100ABC6BD71AA534D499662C0D72B45F12F</vt:lpwstr>
  </property>
</Properties>
</file>